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AAP Basketball Media Coverag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<sst xmlns="http://schemas.openxmlformats.org/spreadsheetml/2006/main" count="65" uniqueCount="65">
  <si>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UAAP Basketball Media Coverage – Season 79 – 2016</t>
  </si>
  <si>
    <t>From articles available online between August 2016 and December 20, 2016</t>
  </si>
  <si>
    <t>Publication</t>
  </si>
  <si>
    <t># of Articles</t>
  </si>
  <si>
    <t>Men’s</t>
  </si>
  <si>
    <t>Women’s</t>
  </si>
  <si>
    <t>M profile/interview</t>
  </si>
  <si>
    <t>W profile/interview</t>
  </si>
  <si>
    <t>M Playoff Game</t>
  </si>
  <si>
    <t>W Playoff Game</t>
  </si>
  <si>
    <t>M Game</t>
  </si>
  <si>
    <t>W Game</t>
  </si>
  <si>
    <t>M Award</t>
  </si>
  <si>
    <t>W Award</t>
  </si>
  <si>
    <t>M Preview</t>
  </si>
  <si>
    <t>W Preview</t>
  </si>
  <si>
    <t>M Video</t>
  </si>
  <si>
    <t>W With Photo</t>
  </si>
  <si>
    <t>Jr Articles</t>
  </si>
  <si>
    <t>ABS-CBN</t>
  </si>
  <si>
    <t>Spin.ph</t>
  </si>
  <si>
    <t>Tiebreaker Times</t>
  </si>
  <si>
    <t>Inquirer</t>
  </si>
  <si>
    <t>Sports Illustrated Philippines</t>
  </si>
  <si>
    <t>Rappler</t>
  </si>
  <si>
    <t>Fox Sports Asia</t>
  </si>
  <si>
    <t>Philstar</t>
  </si>
  <si>
    <t>Slam Philippines</t>
  </si>
  <si>
    <t>Business Mirror</t>
  </si>
  <si>
    <t>CNN Philippines</t>
  </si>
  <si>
    <t>Balita – Tagalog Newspaper Tabloid</t>
  </si>
  <si>
    <t>Abante Tonite</t>
  </si>
  <si>
    <t>Journal Online</t>
  </si>
  <si>
    <t>The LaSallian DLSU</t>
  </si>
  <si>
    <t>Dugout Philippines</t>
  </si>
  <si>
    <t>Manila Bulletin</t>
  </si>
  <si>
    <t>Abante News Online</t>
  </si>
  <si>
    <t>GMA News Online</t>
  </si>
  <si>
    <t>Newscentral.ph</t>
  </si>
  <si>
    <t>Go Archers DLSU</t>
  </si>
  <si>
    <t>Manila Times</t>
  </si>
  <si>
    <t>The Guidon ADMU</t>
  </si>
  <si>
    <t>DLSU Office of Sports Development</t>
  </si>
  <si>
    <t>Ang Pahyagang Plaridel DLSU</t>
  </si>
  <si>
    <t>The Varsitarian UST</t>
  </si>
  <si>
    <t>Tempo</t>
  </si>
  <si>
    <t>Bombo Radyo</t>
  </si>
  <si>
    <t>Philippine Collegian UP</t>
  </si>
  <si>
    <t>Totals</t>
  </si>
  <si>
    <t># of publications that used category</t>
  </si>
  <si>
    <t>% that are Men’s articles</t>
  </si>
  <si>
    <t>% that are Women’s articles</t>
  </si>
  <si>
    <t>% of Women’s articles with photo</t>
  </si>
  <si>
    <t>183 with, 123 without</t>
  </si>
  <si>
    <t>% of non-Tiebreaker W articles</t>
  </si>
  <si>
    <t>% of non-Tiebreaker W articles with photo</t>
  </si>
  <si>
    <t>46% of Women’s basketball articles with photos (85 of 183) were by Tiebreaker</t>
  </si>
  <si>
    <t>% of W articles by Tiebreaker</t>
  </si>
  <si>
    <t>More than 1 out of 4 Women’s basketball articles were by 1 publication</t>
  </si>
  <si>
    <t>% of M articles by Tiebreaker</t>
  </si>
  <si>
    <t>Difference is despite Tiebreaker covering Men’s basketball 3 times more</t>
  </si>
  <si>
    <t>% of W articles by DLSU publications</t>
  </si>
  <si>
    <t>These 4 publications cover DLSU games exclusively</t>
  </si>
  <si>
    <t>% of M articles by DLSU publications</t>
  </si>
  <si>
    <t>Difference despite DLSU publications covering Men’s basketball 2 times more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</si>
</sst>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right"/>
    </xf>
    <xf numFmtId="164" fontId="0" fillId="3" borderId="0" xfId="0" applyFill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3" borderId="1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workbookViewId="0" topLeftCell="A1">
      <selection activeCell="A48" sqref="A48"/>
    </sheetView>
  </sheetViews>
  <sheetFormatPr defaultColWidth="11.421875" defaultRowHeight="12.75"/>
  <cols>
    <col min="1" max="1" width="35.140625" style="0" customWidth="1"/>
    <col min="2" max="2" width="10.28125" style="0" customWidth="1"/>
    <col min="3" max="3" width="6.421875" style="0" customWidth="1"/>
    <col min="4" max="4" width="8.140625" style="0" customWidth="1"/>
    <col min="5" max="6" width="15.57421875" style="0" customWidth="1"/>
    <col min="7" max="7" width="13.57421875" style="0" customWidth="1"/>
    <col min="8" max="8" width="14.00390625" style="0" customWidth="1"/>
    <col min="9" max="9" width="7.42187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9.00390625" style="0" customWidth="1"/>
    <col min="14" max="14" width="9.57421875" style="0" customWidth="1"/>
    <col min="15" max="15" width="7.28125" style="0" customWidth="1"/>
    <col min="16" max="16" width="12.57421875" style="0" customWidth="1"/>
    <col min="17" max="17" width="9.00390625" style="0" customWidth="1"/>
    <col min="18" max="16384" width="11.57421875" style="0" customWidth="1"/>
  </cols>
  <sheetData>
    <row r="1" spans="1:17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54" s="5" customFormat="1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17" s="2" customFormat="1" ht="12.75">
      <c r="A5" s="6" t="s">
        <v>19</v>
      </c>
      <c r="B5" s="6">
        <f aca="true" t="shared" si="0" ref="B5:B33">SUM(C5:D5)</f>
        <v>448</v>
      </c>
      <c r="C5" s="6">
        <f aca="true" t="shared" si="1" ref="C5:C33">SUM(E5,G5,I5,K5,M5,O5)</f>
        <v>412</v>
      </c>
      <c r="D5" s="6">
        <f aca="true" t="shared" si="2" ref="D5:D33">SUM(F5,H5,J5,L5,N5)</f>
        <v>36</v>
      </c>
      <c r="E5" s="6">
        <v>295</v>
      </c>
      <c r="F5" s="6">
        <v>1</v>
      </c>
      <c r="G5" s="6">
        <v>5</v>
      </c>
      <c r="H5" s="6">
        <v>6</v>
      </c>
      <c r="I5" s="6">
        <v>58</v>
      </c>
      <c r="J5" s="6">
        <v>25</v>
      </c>
      <c r="K5" s="6">
        <v>9</v>
      </c>
      <c r="L5" s="6">
        <v>3</v>
      </c>
      <c r="M5" s="6">
        <v>44</v>
      </c>
      <c r="N5" s="6">
        <v>1</v>
      </c>
      <c r="O5" s="6">
        <v>1</v>
      </c>
      <c r="P5" s="6">
        <v>31</v>
      </c>
      <c r="Q5" s="6">
        <v>27</v>
      </c>
    </row>
    <row r="6" spans="1:54" s="5" customFormat="1" ht="12.75">
      <c r="A6" s="3" t="s">
        <v>20</v>
      </c>
      <c r="B6" s="3">
        <f t="shared" si="0"/>
        <v>356</v>
      </c>
      <c r="C6" s="3">
        <f t="shared" si="1"/>
        <v>336</v>
      </c>
      <c r="D6" s="3">
        <f t="shared" si="2"/>
        <v>20</v>
      </c>
      <c r="E6" s="3">
        <v>256</v>
      </c>
      <c r="F6" s="3">
        <v>1</v>
      </c>
      <c r="G6" s="3">
        <v>2</v>
      </c>
      <c r="H6" s="3">
        <v>5</v>
      </c>
      <c r="I6" s="3">
        <v>54</v>
      </c>
      <c r="J6" s="3">
        <v>14</v>
      </c>
      <c r="K6" s="3">
        <v>5</v>
      </c>
      <c r="L6" s="3">
        <v>0</v>
      </c>
      <c r="M6" s="3">
        <v>19</v>
      </c>
      <c r="N6" s="3">
        <v>0</v>
      </c>
      <c r="O6" s="3">
        <v>0</v>
      </c>
      <c r="P6" s="3">
        <v>6</v>
      </c>
      <c r="Q6" s="3">
        <v>11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7" t="s">
        <v>21</v>
      </c>
      <c r="B7" s="7">
        <f t="shared" si="0"/>
        <v>325</v>
      </c>
      <c r="C7" s="7">
        <f t="shared" si="1"/>
        <v>240</v>
      </c>
      <c r="D7" s="7">
        <f t="shared" si="2"/>
        <v>85</v>
      </c>
      <c r="E7" s="7">
        <v>168</v>
      </c>
      <c r="F7" s="7">
        <v>21</v>
      </c>
      <c r="G7" s="7">
        <v>5</v>
      </c>
      <c r="H7" s="7">
        <v>6</v>
      </c>
      <c r="I7" s="7">
        <v>56</v>
      </c>
      <c r="J7" s="7">
        <v>56</v>
      </c>
      <c r="K7" s="7">
        <v>4</v>
      </c>
      <c r="L7" s="7">
        <v>2</v>
      </c>
      <c r="M7" s="7">
        <v>7</v>
      </c>
      <c r="N7" s="7">
        <v>0</v>
      </c>
      <c r="O7" s="7">
        <v>0</v>
      </c>
      <c r="P7" s="7">
        <v>85</v>
      </c>
      <c r="Q7" s="7"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5" customFormat="1" ht="12.75">
      <c r="A8" s="3" t="s">
        <v>22</v>
      </c>
      <c r="B8" s="3">
        <f t="shared" si="0"/>
        <v>242</v>
      </c>
      <c r="C8" s="3">
        <f t="shared" si="1"/>
        <v>237</v>
      </c>
      <c r="D8" s="3">
        <f t="shared" si="2"/>
        <v>5</v>
      </c>
      <c r="E8" s="3">
        <v>145</v>
      </c>
      <c r="F8" s="3">
        <v>0</v>
      </c>
      <c r="G8" s="3">
        <v>7</v>
      </c>
      <c r="H8" s="3">
        <v>2</v>
      </c>
      <c r="I8" s="3">
        <v>72</v>
      </c>
      <c r="J8" s="3">
        <v>3</v>
      </c>
      <c r="K8" s="3">
        <v>2</v>
      </c>
      <c r="L8" s="3">
        <v>0</v>
      </c>
      <c r="M8" s="3">
        <v>11</v>
      </c>
      <c r="N8" s="3">
        <v>0</v>
      </c>
      <c r="O8" s="3">
        <v>0</v>
      </c>
      <c r="P8" s="3">
        <v>0</v>
      </c>
      <c r="Q8" s="3">
        <v>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7" t="s">
        <v>23</v>
      </c>
      <c r="B9" s="7">
        <f t="shared" si="0"/>
        <v>204</v>
      </c>
      <c r="C9" s="7">
        <f t="shared" si="1"/>
        <v>204</v>
      </c>
      <c r="D9" s="7">
        <f t="shared" si="2"/>
        <v>0</v>
      </c>
      <c r="E9" s="7">
        <v>93</v>
      </c>
      <c r="F9" s="7">
        <v>0</v>
      </c>
      <c r="G9" s="7">
        <v>12</v>
      </c>
      <c r="H9" s="7">
        <v>0</v>
      </c>
      <c r="I9" s="7">
        <v>90</v>
      </c>
      <c r="J9" s="7">
        <v>0</v>
      </c>
      <c r="K9" s="7">
        <v>2</v>
      </c>
      <c r="L9" s="7">
        <v>0</v>
      </c>
      <c r="M9" s="7">
        <v>7</v>
      </c>
      <c r="N9" s="7">
        <v>0</v>
      </c>
      <c r="O9" s="7">
        <v>0</v>
      </c>
      <c r="P9" s="7">
        <v>0</v>
      </c>
      <c r="Q9" s="7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s="5" customFormat="1" ht="12.75">
      <c r="A10" s="3" t="s">
        <v>24</v>
      </c>
      <c r="B10" s="3">
        <f t="shared" si="0"/>
        <v>173</v>
      </c>
      <c r="C10" s="3">
        <f t="shared" si="1"/>
        <v>172</v>
      </c>
      <c r="D10" s="3">
        <f t="shared" si="2"/>
        <v>1</v>
      </c>
      <c r="E10" s="3">
        <v>66</v>
      </c>
      <c r="F10" s="3">
        <v>0</v>
      </c>
      <c r="G10" s="3">
        <v>8</v>
      </c>
      <c r="H10" s="3">
        <v>0</v>
      </c>
      <c r="I10" s="3">
        <v>67</v>
      </c>
      <c r="J10" s="3">
        <v>0</v>
      </c>
      <c r="K10" s="3">
        <v>6</v>
      </c>
      <c r="L10" s="3">
        <v>1</v>
      </c>
      <c r="M10" s="3">
        <v>22</v>
      </c>
      <c r="N10" s="3">
        <v>0</v>
      </c>
      <c r="O10" s="3">
        <v>3</v>
      </c>
      <c r="P10" s="3">
        <v>0</v>
      </c>
      <c r="Q10" s="3"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7" t="s">
        <v>25</v>
      </c>
      <c r="B11" s="7">
        <f t="shared" si="0"/>
        <v>171</v>
      </c>
      <c r="C11" s="7">
        <f t="shared" si="1"/>
        <v>169</v>
      </c>
      <c r="D11" s="7">
        <f t="shared" si="2"/>
        <v>2</v>
      </c>
      <c r="E11" s="7">
        <v>105</v>
      </c>
      <c r="F11" s="7">
        <v>0</v>
      </c>
      <c r="G11" s="7">
        <v>7</v>
      </c>
      <c r="H11" s="7">
        <v>1</v>
      </c>
      <c r="I11" s="7">
        <v>34</v>
      </c>
      <c r="J11" s="7">
        <v>0</v>
      </c>
      <c r="K11" s="7">
        <v>2</v>
      </c>
      <c r="L11" s="7">
        <v>1</v>
      </c>
      <c r="M11" s="7">
        <v>20</v>
      </c>
      <c r="N11" s="7">
        <v>0</v>
      </c>
      <c r="O11" s="7">
        <v>1</v>
      </c>
      <c r="P11" s="7">
        <v>0</v>
      </c>
      <c r="Q11" s="7">
        <v>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5" customFormat="1" ht="12.75">
      <c r="A12" s="3" t="s">
        <v>26</v>
      </c>
      <c r="B12" s="3">
        <f t="shared" si="0"/>
        <v>141</v>
      </c>
      <c r="C12" s="3">
        <f t="shared" si="1"/>
        <v>129</v>
      </c>
      <c r="D12" s="3">
        <f t="shared" si="2"/>
        <v>12</v>
      </c>
      <c r="E12" s="3">
        <v>37</v>
      </c>
      <c r="F12" s="3">
        <v>0</v>
      </c>
      <c r="G12" s="3">
        <v>8</v>
      </c>
      <c r="H12" s="3">
        <v>3</v>
      </c>
      <c r="I12" s="3">
        <v>63</v>
      </c>
      <c r="J12" s="3">
        <v>8</v>
      </c>
      <c r="K12" s="3">
        <v>1</v>
      </c>
      <c r="L12" s="3">
        <v>1</v>
      </c>
      <c r="M12" s="3">
        <v>19</v>
      </c>
      <c r="N12" s="3">
        <v>0</v>
      </c>
      <c r="O12" s="3">
        <v>1</v>
      </c>
      <c r="P12" s="3">
        <v>0</v>
      </c>
      <c r="Q12" s="3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17" s="2" customFormat="1" ht="12.75">
      <c r="A13" s="6" t="s">
        <v>27</v>
      </c>
      <c r="B13" s="6">
        <f t="shared" si="0"/>
        <v>103</v>
      </c>
      <c r="C13" s="6">
        <f t="shared" si="1"/>
        <v>102</v>
      </c>
      <c r="D13" s="6">
        <f t="shared" si="2"/>
        <v>1</v>
      </c>
      <c r="E13" s="6">
        <v>24</v>
      </c>
      <c r="F13" s="6">
        <v>0</v>
      </c>
      <c r="G13" s="6">
        <v>5</v>
      </c>
      <c r="H13" s="6">
        <v>1</v>
      </c>
      <c r="I13" s="6">
        <v>49</v>
      </c>
      <c r="J13" s="6">
        <v>0</v>
      </c>
      <c r="K13" s="6">
        <v>2</v>
      </c>
      <c r="L13" s="6">
        <v>0</v>
      </c>
      <c r="M13" s="6">
        <v>13</v>
      </c>
      <c r="N13" s="6">
        <v>0</v>
      </c>
      <c r="O13" s="6">
        <v>9</v>
      </c>
      <c r="P13" s="6">
        <v>1</v>
      </c>
      <c r="Q13" s="6">
        <v>3</v>
      </c>
    </row>
    <row r="14" spans="1:54" s="5" customFormat="1" ht="12.75">
      <c r="A14" s="3" t="s">
        <v>28</v>
      </c>
      <c r="B14" s="3">
        <f t="shared" si="0"/>
        <v>95</v>
      </c>
      <c r="C14" s="3">
        <f t="shared" si="1"/>
        <v>94</v>
      </c>
      <c r="D14" s="3">
        <f t="shared" si="2"/>
        <v>1</v>
      </c>
      <c r="E14" s="3">
        <v>40</v>
      </c>
      <c r="F14" s="3">
        <v>0</v>
      </c>
      <c r="G14" s="3">
        <v>4</v>
      </c>
      <c r="H14" s="3">
        <v>0</v>
      </c>
      <c r="I14" s="3">
        <v>28</v>
      </c>
      <c r="J14" s="3">
        <v>0</v>
      </c>
      <c r="K14" s="3">
        <v>1</v>
      </c>
      <c r="L14" s="3">
        <v>1</v>
      </c>
      <c r="M14" s="3">
        <v>21</v>
      </c>
      <c r="N14" s="3">
        <v>0</v>
      </c>
      <c r="O14" s="3">
        <v>0</v>
      </c>
      <c r="P14" s="3">
        <v>0</v>
      </c>
      <c r="Q14" s="3"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7" t="s">
        <v>29</v>
      </c>
      <c r="B15" s="7">
        <f t="shared" si="0"/>
        <v>85</v>
      </c>
      <c r="C15" s="7">
        <f t="shared" si="1"/>
        <v>84</v>
      </c>
      <c r="D15" s="7">
        <f t="shared" si="2"/>
        <v>1</v>
      </c>
      <c r="E15" s="7">
        <v>13</v>
      </c>
      <c r="F15" s="7">
        <v>0</v>
      </c>
      <c r="G15" s="7">
        <v>6</v>
      </c>
      <c r="H15" s="7">
        <v>0</v>
      </c>
      <c r="I15" s="7">
        <v>57</v>
      </c>
      <c r="J15" s="7">
        <v>0</v>
      </c>
      <c r="K15" s="7">
        <v>2</v>
      </c>
      <c r="L15" s="7">
        <v>1</v>
      </c>
      <c r="M15" s="7">
        <v>6</v>
      </c>
      <c r="N15" s="7">
        <v>0</v>
      </c>
      <c r="O15" s="7">
        <v>0</v>
      </c>
      <c r="P15" s="7">
        <v>0</v>
      </c>
      <c r="Q15" s="7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5" customFormat="1" ht="12.75">
      <c r="A16" s="8" t="s">
        <v>30</v>
      </c>
      <c r="B16" s="3">
        <f t="shared" si="0"/>
        <v>81</v>
      </c>
      <c r="C16" s="3">
        <f t="shared" si="1"/>
        <v>57</v>
      </c>
      <c r="D16" s="3">
        <f t="shared" si="2"/>
        <v>24</v>
      </c>
      <c r="E16" s="3">
        <v>11</v>
      </c>
      <c r="F16" s="3">
        <v>0</v>
      </c>
      <c r="G16" s="3">
        <v>2</v>
      </c>
      <c r="H16" s="3">
        <v>4</v>
      </c>
      <c r="I16" s="3">
        <v>15</v>
      </c>
      <c r="J16" s="3">
        <v>19</v>
      </c>
      <c r="K16" s="3">
        <v>2</v>
      </c>
      <c r="L16" s="3">
        <v>0</v>
      </c>
      <c r="M16" s="3">
        <v>27</v>
      </c>
      <c r="N16" s="3">
        <v>1</v>
      </c>
      <c r="O16" s="3">
        <v>0</v>
      </c>
      <c r="P16" s="3">
        <v>0</v>
      </c>
      <c r="Q16" s="3">
        <v>12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7" t="s">
        <v>31</v>
      </c>
      <c r="B17" s="7">
        <f t="shared" si="0"/>
        <v>72</v>
      </c>
      <c r="C17" s="7">
        <f t="shared" si="1"/>
        <v>60</v>
      </c>
      <c r="D17" s="7">
        <f t="shared" si="2"/>
        <v>12</v>
      </c>
      <c r="E17" s="7">
        <v>7</v>
      </c>
      <c r="F17" s="7">
        <v>0</v>
      </c>
      <c r="G17" s="7">
        <v>1</v>
      </c>
      <c r="H17" s="7">
        <v>3</v>
      </c>
      <c r="I17" s="7">
        <v>19</v>
      </c>
      <c r="J17" s="7">
        <v>8</v>
      </c>
      <c r="K17" s="7">
        <v>1</v>
      </c>
      <c r="L17" s="7">
        <v>0</v>
      </c>
      <c r="M17" s="7">
        <v>32</v>
      </c>
      <c r="N17" s="7">
        <v>1</v>
      </c>
      <c r="O17" s="7">
        <v>0</v>
      </c>
      <c r="P17" s="7">
        <v>0</v>
      </c>
      <c r="Q17" s="7">
        <v>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5" customFormat="1" ht="12.75">
      <c r="A18" s="3" t="s">
        <v>32</v>
      </c>
      <c r="B18" s="3">
        <f t="shared" si="0"/>
        <v>69</v>
      </c>
      <c r="C18" s="3">
        <f t="shared" si="1"/>
        <v>65</v>
      </c>
      <c r="D18" s="3">
        <f t="shared" si="2"/>
        <v>4</v>
      </c>
      <c r="E18" s="3">
        <v>8</v>
      </c>
      <c r="F18" s="3">
        <v>0</v>
      </c>
      <c r="G18" s="3">
        <v>4</v>
      </c>
      <c r="H18" s="3">
        <v>0</v>
      </c>
      <c r="I18" s="3">
        <v>22</v>
      </c>
      <c r="J18" s="3">
        <v>3</v>
      </c>
      <c r="K18" s="3">
        <v>1</v>
      </c>
      <c r="L18" s="3">
        <v>1</v>
      </c>
      <c r="M18" s="3">
        <v>30</v>
      </c>
      <c r="N18" s="3">
        <v>0</v>
      </c>
      <c r="O18" s="3">
        <v>0</v>
      </c>
      <c r="P18" s="3">
        <v>0</v>
      </c>
      <c r="Q18" s="3">
        <v>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2.75">
      <c r="A19" s="7" t="s">
        <v>33</v>
      </c>
      <c r="B19" s="7">
        <f t="shared" si="0"/>
        <v>69</v>
      </c>
      <c r="C19" s="7">
        <f t="shared" si="1"/>
        <v>43</v>
      </c>
      <c r="D19" s="7">
        <f t="shared" si="2"/>
        <v>26</v>
      </c>
      <c r="E19" s="7">
        <v>12</v>
      </c>
      <c r="F19" s="7">
        <v>2</v>
      </c>
      <c r="G19" s="7">
        <v>2</v>
      </c>
      <c r="H19" s="7">
        <v>2</v>
      </c>
      <c r="I19" s="7">
        <v>16</v>
      </c>
      <c r="J19" s="7">
        <v>13</v>
      </c>
      <c r="K19" s="7">
        <v>0</v>
      </c>
      <c r="L19" s="7">
        <v>0</v>
      </c>
      <c r="M19" s="7">
        <v>13</v>
      </c>
      <c r="N19" s="7">
        <v>9</v>
      </c>
      <c r="O19" s="7">
        <v>0</v>
      </c>
      <c r="P19" s="7">
        <v>25</v>
      </c>
      <c r="Q19" s="7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5" customFormat="1" ht="12.75">
      <c r="A20" s="3" t="s">
        <v>34</v>
      </c>
      <c r="B20" s="3">
        <f t="shared" si="0"/>
        <v>68</v>
      </c>
      <c r="C20" s="3">
        <f t="shared" si="1"/>
        <v>67</v>
      </c>
      <c r="D20" s="3">
        <f t="shared" si="2"/>
        <v>1</v>
      </c>
      <c r="E20" s="3">
        <v>11</v>
      </c>
      <c r="F20" s="3">
        <v>0</v>
      </c>
      <c r="G20" s="3">
        <v>3</v>
      </c>
      <c r="H20" s="3">
        <v>0</v>
      </c>
      <c r="I20" s="3">
        <v>39</v>
      </c>
      <c r="J20" s="3">
        <v>0</v>
      </c>
      <c r="K20" s="3">
        <v>4</v>
      </c>
      <c r="L20" s="3">
        <v>1</v>
      </c>
      <c r="M20" s="3">
        <v>9</v>
      </c>
      <c r="N20" s="3">
        <v>0</v>
      </c>
      <c r="O20" s="3">
        <v>1</v>
      </c>
      <c r="P20" s="3">
        <v>0</v>
      </c>
      <c r="Q20" s="3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17" s="2" customFormat="1" ht="12.75">
      <c r="A21" s="6" t="s">
        <v>35</v>
      </c>
      <c r="B21" s="6">
        <f t="shared" si="0"/>
        <v>66</v>
      </c>
      <c r="C21" s="6">
        <f t="shared" si="1"/>
        <v>65</v>
      </c>
      <c r="D21" s="6">
        <f t="shared" si="2"/>
        <v>1</v>
      </c>
      <c r="E21" s="6">
        <v>31</v>
      </c>
      <c r="F21" s="6">
        <v>0</v>
      </c>
      <c r="G21" s="6">
        <v>3</v>
      </c>
      <c r="H21" s="6">
        <v>1</v>
      </c>
      <c r="I21" s="6">
        <v>14</v>
      </c>
      <c r="J21" s="6">
        <v>0</v>
      </c>
      <c r="K21" s="6">
        <v>3</v>
      </c>
      <c r="L21" s="6">
        <v>0</v>
      </c>
      <c r="M21" s="6">
        <v>14</v>
      </c>
      <c r="N21" s="6">
        <v>0</v>
      </c>
      <c r="O21" s="6">
        <v>0</v>
      </c>
      <c r="P21" s="6">
        <v>0</v>
      </c>
      <c r="Q21" s="6">
        <v>0</v>
      </c>
    </row>
    <row r="22" spans="1:54" s="5" customFormat="1" ht="12.75">
      <c r="A22" s="3" t="s">
        <v>36</v>
      </c>
      <c r="B22" s="3">
        <f t="shared" si="0"/>
        <v>60</v>
      </c>
      <c r="C22" s="3">
        <f t="shared" si="1"/>
        <v>57</v>
      </c>
      <c r="D22" s="3">
        <f t="shared" si="2"/>
        <v>3</v>
      </c>
      <c r="E22" s="3">
        <v>16</v>
      </c>
      <c r="F22" s="3">
        <v>0</v>
      </c>
      <c r="G22" s="3">
        <v>4</v>
      </c>
      <c r="H22" s="3">
        <v>2</v>
      </c>
      <c r="I22" s="3">
        <v>23</v>
      </c>
      <c r="J22" s="3">
        <v>1</v>
      </c>
      <c r="K22" s="3">
        <v>2</v>
      </c>
      <c r="L22" s="3">
        <v>0</v>
      </c>
      <c r="M22" s="3">
        <v>12</v>
      </c>
      <c r="N22" s="3">
        <v>0</v>
      </c>
      <c r="O22" s="3">
        <v>0</v>
      </c>
      <c r="P22" s="3">
        <v>1</v>
      </c>
      <c r="Q22" s="3">
        <v>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17" s="2" customFormat="1" ht="12.75">
      <c r="A23" s="6" t="s">
        <v>37</v>
      </c>
      <c r="B23" s="6">
        <f t="shared" si="0"/>
        <v>58</v>
      </c>
      <c r="C23" s="6">
        <f t="shared" si="1"/>
        <v>58</v>
      </c>
      <c r="D23" s="6">
        <f t="shared" si="2"/>
        <v>0</v>
      </c>
      <c r="E23" s="6">
        <v>1</v>
      </c>
      <c r="F23" s="6">
        <v>0</v>
      </c>
      <c r="G23" s="6">
        <v>6</v>
      </c>
      <c r="H23" s="6">
        <v>0</v>
      </c>
      <c r="I23" s="6">
        <v>49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</row>
    <row r="24" spans="1:54" s="5" customFormat="1" ht="12.75">
      <c r="A24" s="3" t="s">
        <v>38</v>
      </c>
      <c r="B24" s="3">
        <f t="shared" si="0"/>
        <v>54</v>
      </c>
      <c r="C24" s="3">
        <f t="shared" si="1"/>
        <v>54</v>
      </c>
      <c r="D24" s="3">
        <f t="shared" si="2"/>
        <v>0</v>
      </c>
      <c r="E24" s="3">
        <v>3</v>
      </c>
      <c r="F24" s="3">
        <v>0</v>
      </c>
      <c r="G24" s="3">
        <v>5</v>
      </c>
      <c r="H24" s="3">
        <v>0</v>
      </c>
      <c r="I24" s="3">
        <v>42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7" t="s">
        <v>39</v>
      </c>
      <c r="B25" s="7">
        <f t="shared" si="0"/>
        <v>41</v>
      </c>
      <c r="C25" s="7">
        <f t="shared" si="1"/>
        <v>41</v>
      </c>
      <c r="D25" s="7">
        <f t="shared" si="2"/>
        <v>0</v>
      </c>
      <c r="E25" s="7">
        <v>9</v>
      </c>
      <c r="F25" s="7">
        <v>0</v>
      </c>
      <c r="G25" s="7">
        <v>3</v>
      </c>
      <c r="H25" s="7">
        <v>0</v>
      </c>
      <c r="I25" s="7">
        <v>15</v>
      </c>
      <c r="J25" s="7">
        <v>0</v>
      </c>
      <c r="K25" s="7">
        <v>0</v>
      </c>
      <c r="L25" s="7">
        <v>0</v>
      </c>
      <c r="M25" s="7">
        <v>14</v>
      </c>
      <c r="N25" s="7">
        <v>0</v>
      </c>
      <c r="O25" s="7">
        <v>0</v>
      </c>
      <c r="P25" s="7">
        <v>0</v>
      </c>
      <c r="Q25" s="7"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5" customFormat="1" ht="12.75">
      <c r="A26" s="3" t="s">
        <v>40</v>
      </c>
      <c r="B26" s="3">
        <f t="shared" si="0"/>
        <v>39</v>
      </c>
      <c r="C26" s="3">
        <f t="shared" si="1"/>
        <v>13</v>
      </c>
      <c r="D26" s="3">
        <f t="shared" si="2"/>
        <v>26</v>
      </c>
      <c r="E26" s="3">
        <v>3</v>
      </c>
      <c r="F26" s="3">
        <v>0</v>
      </c>
      <c r="G26" s="3">
        <v>1</v>
      </c>
      <c r="H26" s="3">
        <v>1</v>
      </c>
      <c r="I26" s="3">
        <v>2</v>
      </c>
      <c r="J26" s="3">
        <v>12</v>
      </c>
      <c r="K26" s="3">
        <v>1</v>
      </c>
      <c r="L26" s="3">
        <v>0</v>
      </c>
      <c r="M26" s="3">
        <v>6</v>
      </c>
      <c r="N26" s="3">
        <v>13</v>
      </c>
      <c r="O26" s="3">
        <v>0</v>
      </c>
      <c r="P26" s="3">
        <v>0</v>
      </c>
      <c r="Q26" s="3">
        <v>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2.75">
      <c r="A27" s="7" t="s">
        <v>41</v>
      </c>
      <c r="B27" s="7">
        <f t="shared" si="0"/>
        <v>37</v>
      </c>
      <c r="C27" s="7">
        <f t="shared" si="1"/>
        <v>23</v>
      </c>
      <c r="D27" s="7">
        <f t="shared" si="2"/>
        <v>14</v>
      </c>
      <c r="E27" s="7">
        <v>4</v>
      </c>
      <c r="F27" s="7">
        <v>0</v>
      </c>
      <c r="G27" s="7">
        <v>4</v>
      </c>
      <c r="H27" s="7">
        <v>0</v>
      </c>
      <c r="I27" s="7">
        <v>14</v>
      </c>
      <c r="J27" s="7">
        <v>14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9</v>
      </c>
      <c r="Q27" s="7"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5" customFormat="1" ht="12.75">
      <c r="A28" s="3" t="s">
        <v>42</v>
      </c>
      <c r="B28" s="3">
        <f t="shared" si="0"/>
        <v>32</v>
      </c>
      <c r="C28" s="3">
        <f t="shared" si="1"/>
        <v>19</v>
      </c>
      <c r="D28" s="3">
        <f t="shared" si="2"/>
        <v>13</v>
      </c>
      <c r="E28" s="3">
        <v>2</v>
      </c>
      <c r="F28" s="3">
        <v>1</v>
      </c>
      <c r="G28" s="3">
        <v>3</v>
      </c>
      <c r="H28" s="3">
        <v>3</v>
      </c>
      <c r="I28" s="3">
        <v>13</v>
      </c>
      <c r="J28" s="3">
        <v>8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13</v>
      </c>
      <c r="Q28" s="3"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17" s="2" customFormat="1" ht="12.75">
      <c r="A29" s="6" t="s">
        <v>43</v>
      </c>
      <c r="B29" s="6">
        <f t="shared" si="0"/>
        <v>30</v>
      </c>
      <c r="C29" s="6">
        <f t="shared" si="1"/>
        <v>18</v>
      </c>
      <c r="D29" s="6">
        <f t="shared" si="2"/>
        <v>12</v>
      </c>
      <c r="E29" s="6">
        <v>0</v>
      </c>
      <c r="F29" s="6">
        <v>0</v>
      </c>
      <c r="G29" s="6">
        <v>4</v>
      </c>
      <c r="H29" s="6">
        <v>3</v>
      </c>
      <c r="I29" s="6">
        <v>11</v>
      </c>
      <c r="J29" s="6">
        <v>9</v>
      </c>
      <c r="K29" s="6">
        <v>0</v>
      </c>
      <c r="L29" s="6">
        <v>0</v>
      </c>
      <c r="M29" s="6">
        <v>3</v>
      </c>
      <c r="N29" s="6">
        <v>0</v>
      </c>
      <c r="O29" s="6">
        <v>0</v>
      </c>
      <c r="P29" s="6">
        <v>10</v>
      </c>
      <c r="Q29" s="6">
        <v>0</v>
      </c>
    </row>
    <row r="30" spans="1:54" s="5" customFormat="1" ht="12.75">
      <c r="A30" s="3" t="s">
        <v>44</v>
      </c>
      <c r="B30" s="3">
        <f t="shared" si="0"/>
        <v>19</v>
      </c>
      <c r="C30" s="3">
        <f t="shared" si="1"/>
        <v>13</v>
      </c>
      <c r="D30" s="3">
        <f t="shared" si="2"/>
        <v>6</v>
      </c>
      <c r="E30" s="3">
        <v>4</v>
      </c>
      <c r="F30" s="3">
        <v>0</v>
      </c>
      <c r="G30" s="3">
        <v>0</v>
      </c>
      <c r="H30" s="3">
        <v>1</v>
      </c>
      <c r="I30" s="3">
        <v>9</v>
      </c>
      <c r="J30" s="3">
        <v>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2.75">
      <c r="A31" s="7" t="s">
        <v>45</v>
      </c>
      <c r="B31" s="7">
        <f t="shared" si="0"/>
        <v>17</v>
      </c>
      <c r="C31" s="7">
        <f t="shared" si="1"/>
        <v>17</v>
      </c>
      <c r="D31" s="7">
        <f t="shared" si="2"/>
        <v>0</v>
      </c>
      <c r="E31" s="7">
        <v>6</v>
      </c>
      <c r="F31" s="7">
        <v>0</v>
      </c>
      <c r="G31" s="7">
        <v>0</v>
      </c>
      <c r="H31" s="7">
        <v>0</v>
      </c>
      <c r="I31" s="7">
        <v>7</v>
      </c>
      <c r="J31" s="7">
        <v>0</v>
      </c>
      <c r="K31" s="7">
        <v>0</v>
      </c>
      <c r="L31" s="7">
        <v>0</v>
      </c>
      <c r="M31" s="7">
        <v>4</v>
      </c>
      <c r="N31" s="7">
        <v>0</v>
      </c>
      <c r="O31" s="7">
        <v>0</v>
      </c>
      <c r="P31" s="7">
        <v>0</v>
      </c>
      <c r="Q31" s="7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5" customFormat="1" ht="12.75">
      <c r="A32" s="3" t="s">
        <v>46</v>
      </c>
      <c r="B32" s="3">
        <f t="shared" si="0"/>
        <v>12</v>
      </c>
      <c r="C32" s="3">
        <f t="shared" si="1"/>
        <v>12</v>
      </c>
      <c r="D32" s="3">
        <f t="shared" si="2"/>
        <v>0</v>
      </c>
      <c r="E32" s="3">
        <v>8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2.75">
      <c r="A33" s="7" t="s">
        <v>47</v>
      </c>
      <c r="B33" s="7">
        <f t="shared" si="0"/>
        <v>5</v>
      </c>
      <c r="C33" s="7">
        <f t="shared" si="1"/>
        <v>5</v>
      </c>
      <c r="D33" s="7">
        <f t="shared" si="2"/>
        <v>0</v>
      </c>
      <c r="E33" s="7">
        <v>0</v>
      </c>
      <c r="F33" s="7">
        <v>0</v>
      </c>
      <c r="G33" s="7">
        <v>0</v>
      </c>
      <c r="H33" s="7">
        <v>0</v>
      </c>
      <c r="I33" s="7">
        <v>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5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>
      <c r="A35" s="7" t="s">
        <v>48</v>
      </c>
      <c r="B35" s="7">
        <f>SUM(B5:B34)</f>
        <v>3172</v>
      </c>
      <c r="C35" s="7">
        <f>SUM(C5:C34)</f>
        <v>2866</v>
      </c>
      <c r="D35" s="7">
        <f>SUM(D5:D34)</f>
        <v>306</v>
      </c>
      <c r="E35" s="7">
        <f>SUM(E5:E34)</f>
        <v>1378</v>
      </c>
      <c r="F35" s="7">
        <f>SUM(F5:F34)</f>
        <v>26</v>
      </c>
      <c r="G35" s="7">
        <f>SUM(G5:G34)</f>
        <v>117</v>
      </c>
      <c r="H35" s="7">
        <f>SUM(H5:H34)</f>
        <v>44</v>
      </c>
      <c r="I35" s="7">
        <f>SUM(I5:I34)</f>
        <v>943</v>
      </c>
      <c r="J35" s="7">
        <f>SUM(J5:J34)</f>
        <v>198</v>
      </c>
      <c r="K35" s="7">
        <f>SUM(K5:K34)</f>
        <v>52</v>
      </c>
      <c r="L35" s="7">
        <f>SUM(L5:L34)</f>
        <v>12</v>
      </c>
      <c r="M35" s="7">
        <f>SUM(M5:M34)</f>
        <v>360</v>
      </c>
      <c r="N35" s="7">
        <f>SUM(N5:N34)</f>
        <v>26</v>
      </c>
      <c r="O35" s="7">
        <f>SUM(O5:O34)</f>
        <v>16</v>
      </c>
      <c r="P35" s="7">
        <f>SUM(P5:P34)</f>
        <v>183</v>
      </c>
      <c r="Q35" s="7">
        <f>SUM(Q5:Q34)</f>
        <v>79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8:54" s="5" customFormat="1" ht="12.75"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t="s">
        <v>49</v>
      </c>
      <c r="B37">
        <f>COUNTIF(B5:B33,"&gt;0")</f>
        <v>29</v>
      </c>
      <c r="C37">
        <f>COUNTIF(C5:C33,"&gt;0")</f>
        <v>29</v>
      </c>
      <c r="D37">
        <f>COUNTIF(D5:D33,"&gt;0")</f>
        <v>22</v>
      </c>
      <c r="E37">
        <f>COUNTIF(E5:E33,"&gt;0")</f>
        <v>27</v>
      </c>
      <c r="F37">
        <f>COUNTIF(F5:F33,"&gt;0")</f>
        <v>5</v>
      </c>
      <c r="G37">
        <f>COUNTIF(G5:G33,"&gt;0")</f>
        <v>26</v>
      </c>
      <c r="H37">
        <f>COUNTIF(H5:H33,"&gt;0")</f>
        <v>16</v>
      </c>
      <c r="I37">
        <f>COUNTIF(I5:I33,"&gt;0")</f>
        <v>28</v>
      </c>
      <c r="J37">
        <f>COUNTIF(J5:J33,"&gt;0")</f>
        <v>15</v>
      </c>
      <c r="K37">
        <f>COUNTIF(K5:K33,"&gt;0")</f>
        <v>20</v>
      </c>
      <c r="L37">
        <f>COUNTIF(L5:L33,"&gt;0")</f>
        <v>9</v>
      </c>
      <c r="M37">
        <f>COUNTIF(M5:M33,"&gt;0")</f>
        <v>26</v>
      </c>
      <c r="N37">
        <f>COUNTIF(N5:N33,"&gt;0")</f>
        <v>6</v>
      </c>
      <c r="O37">
        <f>COUNTIF(O5:O33,"&gt;0")</f>
        <v>6</v>
      </c>
      <c r="P37">
        <f>COUNTIF(P5:P33,"&gt;0")</f>
        <v>10</v>
      </c>
      <c r="Q37">
        <f>COUNTIF(Q5:Q33,"&gt;0")</f>
        <v>10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8:54" s="5" customFormat="1" ht="12.75"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2.75">
      <c r="A39" t="s">
        <v>50</v>
      </c>
      <c r="B39" s="9">
        <f>(C35/B35)</f>
        <v>0.9035308953341741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s="5" customFormat="1" ht="12.75">
      <c r="A40" s="5" t="s">
        <v>51</v>
      </c>
      <c r="B40" s="10">
        <f>D35/B35</f>
        <v>0.096469104665826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2.75">
      <c r="A41" t="s">
        <v>52</v>
      </c>
      <c r="B41" s="9">
        <f>P35/D35</f>
        <v>0.598039215686274</v>
      </c>
      <c r="D41" s="11" t="s">
        <v>53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5" customFormat="1" ht="12.75">
      <c r="A42" s="5" t="s">
        <v>54</v>
      </c>
      <c r="B42" s="10">
        <f>(D35-D7)/(B35-B7)</f>
        <v>0.0776255707762557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2.75">
      <c r="A43" s="11" t="s">
        <v>55</v>
      </c>
      <c r="B43" s="9">
        <f>(P35-P7)/(D35-D7)</f>
        <v>0.443438914027149</v>
      </c>
      <c r="D43" t="s">
        <v>56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5" customFormat="1" ht="12.75">
      <c r="A44" s="5" t="s">
        <v>57</v>
      </c>
      <c r="B44" s="10">
        <f>D7/D35</f>
        <v>0.277777777777778</v>
      </c>
      <c r="D44" s="5" t="s">
        <v>58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>
      <c r="A45" t="s">
        <v>59</v>
      </c>
      <c r="B45" s="9">
        <f>C7/C35</f>
        <v>0.0837404047452896</v>
      </c>
      <c r="D45" t="s">
        <v>60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5" customFormat="1" ht="12.75">
      <c r="A46" s="5" t="s">
        <v>61</v>
      </c>
      <c r="B46" s="10">
        <f>(D28+D25+D19+D29)/D35</f>
        <v>0.16666666666666702</v>
      </c>
      <c r="D46" s="5" t="s">
        <v>62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>
      <c r="A47" t="s">
        <v>63</v>
      </c>
      <c r="B47" s="9">
        <f>(C19+C25+C28+C29)/C35</f>
        <v>0.0422191207257502</v>
      </c>
      <c r="D47" t="s">
        <v>64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8:54" s="5" customFormat="1" ht="12.75"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8:54" ht="12.75"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8:54" s="5" customFormat="1" ht="12.75"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8:54" ht="12.75"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8:54" s="5" customFormat="1" ht="12.75"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2016-12-20T16:02:54Z</dcterms:created>
  <dcterms:modified xsi:type="dcterms:W3CDTF">2016-12-21T10:26:25Z</dcterms:modified>
  <cp:category/>
  <cp:version/>
  <cp:contentType/>
  <cp:contentStatus/>
  <cp:revision>58</cp:revision>
</cp:coreProperties>
</file>